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43186FA7-A838-4462-A24F-4F0BED0A5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 1" sheetId="1" r:id="rId1"/>
  </sheets>
  <calcPr calcId="191029"/>
</workbook>
</file>

<file path=xl/calcChain.xml><?xml version="1.0" encoding="utf-8"?>
<calcChain xmlns="http://schemas.openxmlformats.org/spreadsheetml/2006/main">
  <c r="D9" i="1" l="1"/>
  <c r="D19" i="1"/>
  <c r="D18" i="1"/>
  <c r="D17" i="1"/>
  <c r="D16" i="1"/>
  <c r="D15" i="1"/>
  <c r="D14" i="1"/>
  <c r="D13" i="1"/>
  <c r="D12" i="1"/>
  <c r="E11" i="1" s="1"/>
  <c r="D11" i="1"/>
  <c r="D10" i="1"/>
  <c r="D8" i="1"/>
  <c r="E7" i="1" s="1"/>
  <c r="D7" i="1"/>
  <c r="E13" i="1" l="1"/>
  <c r="E9" i="1"/>
  <c r="E18" i="1"/>
  <c r="E15" i="1"/>
</calcChain>
</file>

<file path=xl/sharedStrings.xml><?xml version="1.0" encoding="utf-8"?>
<sst xmlns="http://schemas.openxmlformats.org/spreadsheetml/2006/main" count="34" uniqueCount="34">
  <si>
    <t>Приложение № 1</t>
  </si>
  <si>
    <t>№п/п</t>
  </si>
  <si>
    <t>Показатель</t>
  </si>
  <si>
    <t>Сумма цен заключенных контрактов по результатам проведенных конкурентных процедур в отчетном периоде (S2)</t>
  </si>
  <si>
    <t xml:space="preserve">1. </t>
  </si>
  <si>
    <t>Наименование значений показателя</t>
  </si>
  <si>
    <t xml:space="preserve">2. </t>
  </si>
  <si>
    <t xml:space="preserve">Количество заявок участников закупки, поданных на участие в конкурентных процедурах (Q1) </t>
  </si>
  <si>
    <t>Количество проведенных конкурентных процедур в отчетном периоде (Q2)</t>
  </si>
  <si>
    <t>Среднее количество заявок участников закупки, поданных на участие в конкурентных процедурах (шт.), P4=Q1/Q2</t>
  </si>
  <si>
    <t xml:space="preserve">4. </t>
  </si>
  <si>
    <t xml:space="preserve">5. </t>
  </si>
  <si>
    <t>Значения показателя</t>
  </si>
  <si>
    <t>Итоговое значение показателя</t>
  </si>
  <si>
    <t>тыс.рублей</t>
  </si>
  <si>
    <t>Экономия расходования средств бюджета по результатам проведения конкурентных процедур (%), P1=((S1-S2)/S1)*100%</t>
  </si>
  <si>
    <t>Сумма начальных (максимальных)  цен контрактов, объявленных на конкурентных процедурах (S1)</t>
  </si>
  <si>
    <t>Доля контрактов, заключенных по результатам состоявшихся конкурентных процедур (%), P2=(Q1/Q2)*100%</t>
  </si>
  <si>
    <t>3.</t>
  </si>
  <si>
    <t>Количество контрактов, заключенных по начальной (максимальной) цене контракта (Q1)</t>
  </si>
  <si>
    <t>Общее количество контрактов, заключенных по результатам конкурентных процедур в отчетном периоде (Q2)</t>
  </si>
  <si>
    <t>Доля контрактов, заключенных по начальной (максимальной) цене контракта (%), P3=(Q1/Q2)*100</t>
  </si>
  <si>
    <t xml:space="preserve">6. </t>
  </si>
  <si>
    <t>Доля контрактов, при исполнении которых имели место нарушения  исполнения обязательств по контракту (%), P5=((Q1+Q2)/Q3)*100</t>
  </si>
  <si>
    <t>Федеральная служба по надзору в сфере транспорта</t>
  </si>
  <si>
    <t xml:space="preserve">Показатели, характеризующие эффективность закупок товаров, работ, услуг
за 2024 год
</t>
  </si>
  <si>
    <t>Сумма цен контрактов, заключенных в отчетном периоде по результатам конкурентных процедур (Q1)</t>
  </si>
  <si>
    <t>Сумма цен контрактов (договоров), заключенных в отчетном периоде по результатам всех процедур, включая неконкурентные процедуры (Q2)</t>
  </si>
  <si>
    <t>Количество контрактов (договоров), исполняемых в отчетном периоде (Q3)</t>
  </si>
  <si>
    <t>Доля обоснованных жалоб на действия (бездействие) заказчика при проведении конкурентных процедур (%), Р6=(Q1/Q2)*100</t>
  </si>
  <si>
    <t>Количество контрактов, расторгнутых в отчетном году в связи с неисполнением (ненадлежащим исполнением) сторонами контракта (договора) обязательств (Q2)</t>
  </si>
  <si>
    <t>Количество обоснованных жалоб на действия (бездействие) заказчика при проведении процедур в отчетном периоде (Q1)</t>
  </si>
  <si>
    <t>Количество поданных жалоб на действия (бездействие) заказчика при проведении процедур в отчетном периоде (Q2)</t>
  </si>
  <si>
    <t>Количество контрактов, исполняемых в отчетном периоде ненадлежащим образом, по которым оплачена/взыскана неустойка (штрафы, пени) (Q1)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</si>
</sst>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topLeftCell="A13" workbookViewId="0">
      <selection sqref="A1:E19"/>
    </sheetView>
  </sheetViews>
  <sheetFormatPr defaultRowHeight="15" x14ac:dyDescent="0.25"/>
  <cols>
    <col min="1" max="1" width="4" style="1" customWidth="1"/>
    <col min="2" max="2" width="27.28515625" style="1" customWidth="1"/>
    <col min="3" max="3" width="34.85546875" style="1" customWidth="1"/>
    <col min="4" max="4" width="17.7109375" style="1" customWidth="1"/>
    <col min="5" max="5" width="16.28515625" style="1" bestFit="1" customWidth="1"/>
    <col min="6" max="6" width="14.85546875" style="9" customWidth="1"/>
    <col min="7" max="16384" width="9.140625" style="9"/>
  </cols>
  <sheetData>
    <row r="1" spans="1:13" x14ac:dyDescent="0.25">
      <c r="E1" s="1" t="s">
        <v>0</v>
      </c>
    </row>
    <row r="2" spans="1:13" ht="15.75" customHeight="1" x14ac:dyDescent="0.25"/>
    <row r="3" spans="1:13" ht="40.5" customHeight="1" x14ac:dyDescent="0.25">
      <c r="A3" s="11" t="s">
        <v>25</v>
      </c>
      <c r="B3" s="11"/>
      <c r="C3" s="11"/>
      <c r="D3" s="11"/>
      <c r="E3" s="1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5">
      <c r="A4" s="13" t="s">
        <v>24</v>
      </c>
      <c r="B4" s="13"/>
      <c r="C4" s="13"/>
      <c r="D4" s="13"/>
      <c r="E4" s="13"/>
    </row>
    <row r="5" spans="1:13" x14ac:dyDescent="0.25">
      <c r="A5" s="2"/>
      <c r="B5" s="2"/>
      <c r="C5" s="2"/>
      <c r="D5" s="2"/>
      <c r="E5" s="6" t="s">
        <v>14</v>
      </c>
      <c r="F5" s="1"/>
      <c r="G5" s="1"/>
      <c r="H5" s="1"/>
      <c r="I5" s="1"/>
      <c r="J5" s="1"/>
      <c r="K5" s="1"/>
    </row>
    <row r="6" spans="1:13" ht="45" x14ac:dyDescent="0.25">
      <c r="A6" s="3" t="s">
        <v>1</v>
      </c>
      <c r="B6" s="3" t="s">
        <v>2</v>
      </c>
      <c r="C6" s="3" t="s">
        <v>5</v>
      </c>
      <c r="D6" s="3" t="s">
        <v>12</v>
      </c>
      <c r="E6" s="3" t="s">
        <v>13</v>
      </c>
    </row>
    <row r="7" spans="1:13" ht="45" x14ac:dyDescent="0.25">
      <c r="A7" s="10" t="s">
        <v>4</v>
      </c>
      <c r="B7" s="10" t="s">
        <v>15</v>
      </c>
      <c r="C7" s="3" t="s">
        <v>16</v>
      </c>
      <c r="D7" s="4">
        <f>1326584.55+14419.57+154781.47047+85172.43574+30296.78+66546.505+54706.64+62717.8891+36300.031+1881.69</f>
        <v>1833407.5613100003</v>
      </c>
      <c r="E7" s="12">
        <f xml:space="preserve"> ((D7-D8)/D7)*100</f>
        <v>6.8121342862119159</v>
      </c>
    </row>
    <row r="8" spans="1:13" ht="60" x14ac:dyDescent="0.25">
      <c r="A8" s="10"/>
      <c r="B8" s="10"/>
      <c r="C8" s="3" t="s">
        <v>3</v>
      </c>
      <c r="D8" s="4">
        <f>1289380.58+13032.15+129564.94119+78290.739+26071.9+46097.47+46327.85+46579.63103+31676.635+1491.48</f>
        <v>1708513.37622</v>
      </c>
      <c r="E8" s="12"/>
    </row>
    <row r="9" spans="1:13" ht="45" customHeight="1" x14ac:dyDescent="0.25">
      <c r="A9" s="10" t="s">
        <v>6</v>
      </c>
      <c r="B9" s="10" t="s">
        <v>17</v>
      </c>
      <c r="C9" s="3" t="s">
        <v>26</v>
      </c>
      <c r="D9" s="4">
        <f>1289380.58+13032.15+129564.94119+78290.739+26071.9+46097.47+46327.85+46579.63103+31676.635+1491.48</f>
        <v>1708513.37622</v>
      </c>
      <c r="E9" s="12">
        <f xml:space="preserve"> (D9/D10)*100</f>
        <v>65.812952788143733</v>
      </c>
    </row>
    <row r="10" spans="1:13" ht="75" x14ac:dyDescent="0.25">
      <c r="A10" s="10"/>
      <c r="B10" s="10"/>
      <c r="C10" s="3" t="s">
        <v>27</v>
      </c>
      <c r="D10" s="5">
        <f>D9-62684.60125+24957.54+416787.19037+126719.78823+29276.9+88411.72+35989.87+95148.71668+127428.44+5464.92</f>
        <v>2596013.8602499999</v>
      </c>
      <c r="E10" s="12"/>
    </row>
    <row r="11" spans="1:13" ht="47.25" customHeight="1" x14ac:dyDescent="0.25">
      <c r="A11" s="14" t="s">
        <v>18</v>
      </c>
      <c r="B11" s="14" t="s">
        <v>21</v>
      </c>
      <c r="C11" s="3" t="s">
        <v>19</v>
      </c>
      <c r="D11" s="3">
        <f>27+29+15+18+20+52+48+12+634+3</f>
        <v>858</v>
      </c>
      <c r="E11" s="12">
        <f xml:space="preserve"> (D11/D12)*100</f>
        <v>138.16425120772945</v>
      </c>
    </row>
    <row r="12" spans="1:13" ht="60" x14ac:dyDescent="0.25">
      <c r="A12" s="15"/>
      <c r="B12" s="15"/>
      <c r="C12" s="3" t="s">
        <v>20</v>
      </c>
      <c r="D12" s="3">
        <f>51+57+57+50+47+134+94+37+79+15</f>
        <v>621</v>
      </c>
      <c r="E12" s="12"/>
    </row>
    <row r="13" spans="1:13" ht="45" x14ac:dyDescent="0.25">
      <c r="A13" s="10" t="s">
        <v>10</v>
      </c>
      <c r="B13" s="10" t="s">
        <v>9</v>
      </c>
      <c r="C13" s="3" t="s">
        <v>7</v>
      </c>
      <c r="D13" s="3">
        <f>89+144+216+120+139+339+274+153+171+14</f>
        <v>1659</v>
      </c>
      <c r="E13" s="12">
        <f>D13/D14</f>
        <v>2.925925925925926</v>
      </c>
    </row>
    <row r="14" spans="1:13" ht="45" x14ac:dyDescent="0.25">
      <c r="A14" s="10"/>
      <c r="B14" s="10"/>
      <c r="C14" s="3" t="s">
        <v>8</v>
      </c>
      <c r="D14" s="3">
        <f>46+28+62+5+53+168+97+43+46+19</f>
        <v>567</v>
      </c>
      <c r="E14" s="12"/>
    </row>
    <row r="15" spans="1:13" ht="75" x14ac:dyDescent="0.25">
      <c r="A15" s="14" t="s">
        <v>11</v>
      </c>
      <c r="B15" s="14" t="s">
        <v>23</v>
      </c>
      <c r="C15" s="3" t="s">
        <v>33</v>
      </c>
      <c r="D15" s="3">
        <f>5+2+3+2+0+6+12+0+171+0+0</f>
        <v>201</v>
      </c>
      <c r="E15" s="18">
        <f xml:space="preserve"> ((D15+D16)/D17)*100</f>
        <v>6.5474289364420315</v>
      </c>
    </row>
    <row r="16" spans="1:13" ht="90" x14ac:dyDescent="0.25">
      <c r="A16" s="17"/>
      <c r="B16" s="17"/>
      <c r="C16" s="3" t="s">
        <v>30</v>
      </c>
      <c r="D16" s="8">
        <f>2+0+1+0+0+0+1+0+0+0</f>
        <v>4</v>
      </c>
      <c r="E16" s="19"/>
    </row>
    <row r="17" spans="1:5" ht="83.25" customHeight="1" x14ac:dyDescent="0.25">
      <c r="A17" s="15"/>
      <c r="B17" s="15"/>
      <c r="C17" s="3" t="s">
        <v>28</v>
      </c>
      <c r="D17" s="3">
        <f>300+57+464+504+63+590+96+328+713+16</f>
        <v>3131</v>
      </c>
      <c r="E17" s="20"/>
    </row>
    <row r="18" spans="1:5" ht="60" x14ac:dyDescent="0.25">
      <c r="A18" s="10" t="s">
        <v>22</v>
      </c>
      <c r="B18" s="10" t="s">
        <v>29</v>
      </c>
      <c r="C18" s="3" t="s">
        <v>31</v>
      </c>
      <c r="D18" s="7">
        <f>1+0+0+0+0+0+0+0+0</f>
        <v>1</v>
      </c>
      <c r="E18" s="10">
        <f xml:space="preserve"> (D18/D19)*100</f>
        <v>100</v>
      </c>
    </row>
    <row r="19" spans="1:5" ht="78" customHeight="1" x14ac:dyDescent="0.25">
      <c r="A19" s="10"/>
      <c r="B19" s="10"/>
      <c r="C19" s="3" t="s">
        <v>32</v>
      </c>
      <c r="D19" s="7">
        <f>1+0+0+0+0+0+0+0+0</f>
        <v>1</v>
      </c>
      <c r="E19" s="10"/>
    </row>
    <row r="20" spans="1:5" x14ac:dyDescent="0.25">
      <c r="A20" s="16"/>
      <c r="B20" s="16"/>
      <c r="C20" s="16"/>
      <c r="D20" s="16"/>
      <c r="E20" s="16"/>
    </row>
  </sheetData>
  <mergeCells count="21">
    <mergeCell ref="A20:E20"/>
    <mergeCell ref="A18:A19"/>
    <mergeCell ref="B18:B19"/>
    <mergeCell ref="E18:E19"/>
    <mergeCell ref="A15:A17"/>
    <mergeCell ref="B15:B17"/>
    <mergeCell ref="E15:E17"/>
    <mergeCell ref="B9:B10"/>
    <mergeCell ref="A9:A10"/>
    <mergeCell ref="E9:E10"/>
    <mergeCell ref="A13:A14"/>
    <mergeCell ref="B13:B14"/>
    <mergeCell ref="E13:E14"/>
    <mergeCell ref="A11:A12"/>
    <mergeCell ref="B11:B12"/>
    <mergeCell ref="E11:E12"/>
    <mergeCell ref="A7:A8"/>
    <mergeCell ref="B7:B8"/>
    <mergeCell ref="A3:E3"/>
    <mergeCell ref="E7:E8"/>
    <mergeCell ref="A4:E4"/>
  </mergeCells>
  <pageMargins left="0.70866141732283472" right="0.70866141732283472" top="0.74803149606299213" bottom="0.74803149606299213" header="0.31496062992125984" footer="0.31496062992125984"/>
  <pageSetup paperSize="9" scale="77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2025-02-07T10:08:51Z</dcterms:modified>
</cp:coreProperties>
</file>